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cdoe.sharepoint.com/sites/schoolwebsitemasters/Shared Documents/DOE Sites (non-school)/Full Self-Audit Documents/Full Self-Audit Getting Started/"/>
    </mc:Choice>
  </mc:AlternateContent>
  <xr:revisionPtr revIDLastSave="0" documentId="14_{971B51CE-3564-44B0-A13C-4EF0D78F5F5C}" xr6:coauthVersionLast="47" xr6:coauthVersionMax="47" xr10:uidLastSave="{00000000-0000-0000-0000-000000000000}"/>
  <bookViews>
    <workbookView xWindow="-110" yWindow="-110" windowWidth="25180" windowHeight="16140" xr2:uid="{A91C083C-036D-4BD8-B33E-60B1520FE6DE}"/>
  </bookViews>
  <sheets>
    <sheet name="Part 1 – WebAim Testing " sheetId="1" r:id="rId1"/>
    <sheet name="Part 2 &amp; 3 – Manual Test-Other" sheetId="2" r:id="rId2"/>
    <sheet name="Part 4 - Consolidated Grade" sheetId="4" r:id="rId3"/>
    <sheet name="Validations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B36" i="2"/>
  <c r="B25" i="2"/>
  <c r="B24" i="2"/>
  <c r="B11" i="2"/>
  <c r="B10" i="2"/>
  <c r="F17" i="4"/>
  <c r="B42" i="2" l="1"/>
  <c r="C36" i="2"/>
  <c r="C24" i="2"/>
  <c r="C11" i="2"/>
  <c r="C10" i="2"/>
  <c r="C37" i="2"/>
  <c r="B41" i="2"/>
  <c r="F15" i="4" s="1"/>
  <c r="F16" i="4" s="1"/>
  <c r="C25" i="2"/>
  <c r="C41" i="2" l="1"/>
  <c r="C42" i="2"/>
  <c r="F15" i="1" l="1"/>
  <c r="F12" i="1"/>
  <c r="F13" i="1"/>
  <c r="F14" i="1"/>
  <c r="F16" i="1"/>
  <c r="F11" i="1"/>
  <c r="A12" i="1"/>
  <c r="A13" i="1" s="1"/>
  <c r="A14" i="1" l="1"/>
  <c r="A15" i="1" s="1"/>
  <c r="A16" i="1" s="1"/>
  <c r="F18" i="1"/>
  <c r="F19" i="1" l="1"/>
  <c r="F5" i="4"/>
  <c r="F6" i="4" s="1"/>
  <c r="F26" i="4" s="1"/>
  <c r="F27" i="4" s="1"/>
</calcChain>
</file>

<file path=xl/sharedStrings.xml><?xml version="1.0" encoding="utf-8"?>
<sst xmlns="http://schemas.openxmlformats.org/spreadsheetml/2006/main" count="122" uniqueCount="91">
  <si>
    <t>Part 1 – WebAim Tool Automated Testing</t>
  </si>
  <si>
    <t>Audit Date:</t>
  </si>
  <si>
    <t>Prepared By:</t>
  </si>
  <si>
    <t>Site  Name:</t>
  </si>
  <si>
    <t>Site URL:</t>
  </si>
  <si>
    <t>Note:</t>
  </si>
  <si>
    <t>Page #</t>
  </si>
  <si>
    <t>Errors</t>
  </si>
  <si>
    <t>Contrast Errors</t>
  </si>
  <si>
    <t>Alerts</t>
  </si>
  <si>
    <t>Score</t>
  </si>
  <si>
    <t>Weighted Accessibility Score:</t>
  </si>
  <si>
    <t>Website Accessibility Grade:</t>
  </si>
  <si>
    <t>NYC DOE Grade Key</t>
  </si>
  <si>
    <t>Weighted Accessibilty Score*</t>
  </si>
  <si>
    <t>0.0 - 3.0</t>
  </si>
  <si>
    <t>3.1 - 12.0</t>
  </si>
  <si>
    <t>12.1 - 21.0</t>
  </si>
  <si>
    <t>21.1 - 30.0</t>
  </si>
  <si>
    <t>30.1+</t>
  </si>
  <si>
    <t>*The goal for all DOE digital properties is a grade of 5.</t>
  </si>
  <si>
    <t>Part 2 – Manual Testing</t>
  </si>
  <si>
    <t>16 - 15</t>
  </si>
  <si>
    <t xml:space="preserve"> 14 - 12</t>
  </si>
  <si>
    <t>11 - 8</t>
  </si>
  <si>
    <t xml:space="preserve"> 7 - 5</t>
  </si>
  <si>
    <t>4 - 0</t>
  </si>
  <si>
    <t>Manual Test - Goal Yes</t>
  </si>
  <si>
    <t>Result</t>
  </si>
  <si>
    <t>Instructions</t>
  </si>
  <si>
    <t>1 – Skip Repetitive Content</t>
  </si>
  <si>
    <t>Yes</t>
  </si>
  <si>
    <t>•   Open your school website, with your cursor at the last character
•   Hit the “Tab” Key
•   Do you see a way to skip to the main content right away?
•   Do you see a way to skip to the navigation easily?</t>
  </si>
  <si>
    <t>2 – Tab Check for Focus and Full Navigability (needs to be tested on every page)</t>
  </si>
  <si>
    <t>3 – Zoom to 200% (needs to be tested on every page)</t>
  </si>
  <si>
    <t>•   Zoom the screen to 200%
•   Did all the text on the page get 200% bigger?
•   Can you still access everything on the page? Is it n the same order/have the same experience as when it was at 100% or less?</t>
  </si>
  <si>
    <t>4 – Mobile Responsiveness (needs to be tested on every page)</t>
  </si>
  <si>
    <t>Totals</t>
  </si>
  <si>
    <t>Count</t>
  </si>
  <si>
    <t>%</t>
  </si>
  <si>
    <t>No</t>
  </si>
  <si>
    <t>Insure Labels are Correct - Goal is Yes</t>
  </si>
  <si>
    <t>Answer</t>
  </si>
  <si>
    <r>
      <rPr>
        <sz val="14"/>
        <color rgb="FF1F3763"/>
        <rFont val="Calibri"/>
        <family val="2"/>
        <scheme val="minor"/>
      </rPr>
      <t>1.</t>
    </r>
    <r>
      <rPr>
        <sz val="14"/>
        <color theme="1"/>
        <rFont val="Calibri"/>
        <family val="2"/>
        <scheme val="minor"/>
      </rPr>
      <t>  Search functionality</t>
    </r>
  </si>
  <si>
    <t>2.  Buttons that submit data/information, launch email app, etc.</t>
  </si>
  <si>
    <t>4.  All images have alt text—especially when using them as links</t>
  </si>
  <si>
    <t>6.  All videos have closed captioning</t>
  </si>
  <si>
    <t>Verify You Do Not Have - Goal is No</t>
  </si>
  <si>
    <t>1.  FLASH</t>
  </si>
  <si>
    <r>
      <t>2.</t>
    </r>
    <r>
      <rPr>
        <sz val="14"/>
        <color theme="1"/>
        <rFont val="Times New Roman"/>
        <family val="1"/>
      </rPr>
      <t>  </t>
    </r>
    <r>
      <rPr>
        <sz val="14"/>
        <color theme="1"/>
        <rFont val="Calibri"/>
        <family val="2"/>
        <scheme val="minor"/>
      </rPr>
      <t>CAPTCHA</t>
    </r>
  </si>
  <si>
    <r>
      <t>4.</t>
    </r>
    <r>
      <rPr>
        <sz val="14"/>
        <color theme="1"/>
        <rFont val="Times New Roman"/>
        <family val="1"/>
      </rPr>
      <t>  </t>
    </r>
    <r>
      <rPr>
        <sz val="14"/>
        <color theme="1"/>
        <rFont val="Calibri"/>
        <family val="2"/>
        <scheme val="minor"/>
      </rPr>
      <t>Images that are filled with words</t>
    </r>
  </si>
  <si>
    <r>
      <t>5.</t>
    </r>
    <r>
      <rPr>
        <sz val="14"/>
        <color theme="1"/>
        <rFont val="Times New Roman"/>
        <family val="1"/>
      </rPr>
      <t>  </t>
    </r>
    <r>
      <rPr>
        <sz val="14"/>
        <color theme="1"/>
        <rFont val="Calibri"/>
        <family val="2"/>
        <scheme val="minor"/>
      </rPr>
      <t>Complex data tables</t>
    </r>
  </si>
  <si>
    <r>
      <t>6.</t>
    </r>
    <r>
      <rPr>
        <sz val="14"/>
        <color theme="1"/>
        <rFont val="Times New Roman"/>
        <family val="1"/>
      </rPr>
      <t>  </t>
    </r>
    <r>
      <rPr>
        <sz val="14"/>
        <color theme="1"/>
        <rFont val="Calibri"/>
        <family val="2"/>
        <scheme val="minor"/>
      </rPr>
      <t>Inaccessible/non-digital fillable forms</t>
    </r>
  </si>
  <si>
    <t>Meets Goal</t>
  </si>
  <si>
    <t xml:space="preserve">See Part 3  Worksheet for the Sites Manual Testing and Consolidated Grades </t>
  </si>
  <si>
    <t>Part 1 – WebAim Tool Automated Testing Results</t>
  </si>
  <si>
    <t>Percentage Total Grade:</t>
  </si>
  <si>
    <t>Goals Met Score:</t>
  </si>
  <si>
    <t>Average Score:</t>
  </si>
  <si>
    <t>Consoldated Grade:</t>
  </si>
  <si>
    <t>Grade (Yes/No)</t>
  </si>
  <si>
    <t xml:space="preserve">•   Keep hitting the “Tab” key. See if you can:
    - ALWAYS see where your cursor is (e.g. your keyboard focus)? 
    - Move through the site in the same order that you’d read it, visually? 
    - Tab into and — more importantly—out of all sections, tools, widgets? 
     - Does the scroll move your cursor within the section (as opposed to moving 
        what’s behind the section)? </t>
  </si>
  <si>
    <t>Part 3 – Other Considerations</t>
  </si>
  <si>
    <t>See link to full presentation – https://digin.nyc/manualtestpres for more help on each Item below.</t>
  </si>
  <si>
    <t>(i.e., no “Extend Nav” or “Read More”)</t>
  </si>
  <si>
    <t>3.  Specific references when opening or extending navigations or posts</t>
  </si>
  <si>
    <t xml:space="preserve">(e.g . Do not write out URLS; do not write "click here") </t>
  </si>
  <si>
    <t xml:space="preserve"> (e.g., Videos/slide shows that auto-start)</t>
  </si>
  <si>
    <t>3.  Screens or parts of screens that change unexpectedly</t>
  </si>
  <si>
    <t>Notes</t>
  </si>
  <si>
    <t>5.  Meaningful hyperlinks</t>
  </si>
  <si>
    <t xml:space="preserve">•   Click three vertical dots in the upper right corner of the Chrome browser
•   Scroll down to “More Tools”
•   Select “Developer Tools”
•   Click the Mobile view
•   Toggle between the various mobile views. Does the site have the same  
      content/functionality/reading order? </t>
  </si>
  <si>
    <t>Select yes or no in the Pale yellow column B cells - all other values are calculated.</t>
  </si>
  <si>
    <t>All values are calculated in Part 3 based on your responses in Part 1 and Part 2</t>
  </si>
  <si>
    <t>Part 2 – Manual Testing and Part 3  – Oither Considerations Results</t>
  </si>
  <si>
    <t>Part 4 - Consolidated Grade</t>
  </si>
  <si>
    <t>Part 4 - Consolidated Score Card</t>
  </si>
  <si>
    <t>See Part 4  Worksheet for the Sites Manual Testing and Consolidated Grades</t>
  </si>
  <si>
    <t>Pass</t>
  </si>
  <si>
    <t>Fail</t>
  </si>
  <si>
    <t>Yes - Pass</t>
  </si>
  <si>
    <t>No - Fail</t>
  </si>
  <si>
    <t>Yes - Fail</t>
  </si>
  <si>
    <t>No - Pass</t>
  </si>
  <si>
    <r>
      <t>Manual Testing</t>
    </r>
    <r>
      <rPr>
        <b/>
        <sz val="14"/>
        <color theme="1"/>
        <rFont val="Calibri"/>
        <family val="2"/>
        <scheme val="minor"/>
      </rPr>
      <t xml:space="preserve"> (Yes is a Pass)</t>
    </r>
  </si>
  <si>
    <r>
      <t>Six Things to Make Sure You’ve Created And/or Labeled Correctly</t>
    </r>
    <r>
      <rPr>
        <b/>
        <sz val="14"/>
        <color theme="1"/>
        <rFont val="Calibri"/>
        <family val="2"/>
        <scheme val="minor"/>
      </rPr>
      <t xml:space="preserve"> (Yes is a Pass)</t>
    </r>
  </si>
  <si>
    <r>
      <t xml:space="preserve">Six Things to Never Have on Your Website </t>
    </r>
    <r>
      <rPr>
        <b/>
        <sz val="16"/>
        <color theme="1"/>
        <rFont val="Calibri"/>
        <family val="2"/>
        <scheme val="minor"/>
      </rPr>
      <t>(Yes is a Fail)</t>
    </r>
  </si>
  <si>
    <r>
      <t xml:space="preserve">Overall Totals </t>
    </r>
    <r>
      <rPr>
        <b/>
        <sz val="16"/>
        <color theme="1"/>
        <rFont val="Calibri"/>
        <family val="2"/>
        <scheme val="minor"/>
      </rPr>
      <t>(Counts Pass/Fail responses)</t>
    </r>
  </si>
  <si>
    <t>Calculation = ((Part 1 WebAim Testing Grade)*40%)+ ((Part 2 Manual Testing Grade)* 60%))</t>
  </si>
  <si>
    <t>Manu</t>
  </si>
  <si>
    <t>Full Accessibility Self -Audit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</si>
</sst>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2F5496"/>
      <name val="Calibri Light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rgb="FF2F5496"/>
      <name val="Calibri Light"/>
      <family val="2"/>
    </font>
    <font>
      <sz val="14"/>
      <color rgb="FF1F3763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rgb="FF2F5496"/>
      <name val="Calibri Light"/>
      <family val="2"/>
    </font>
    <font>
      <b/>
      <sz val="18"/>
      <color rgb="FF2F5496"/>
      <name val="Calibri Light"/>
      <family val="2"/>
    </font>
    <font>
      <u/>
      <sz val="14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4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 Light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auto="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right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3" fillId="5" borderId="3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6" borderId="1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6" borderId="1" xfId="1" applyFill="1" applyBorder="1"/>
    <xf numFmtId="0" fontId="9" fillId="0" borderId="0" xfId="0" applyFont="1" applyAlignment="1">
      <alignment horizontal="right"/>
    </xf>
    <xf numFmtId="0" fontId="8" fillId="0" borderId="0" xfId="1" applyAlignment="1">
      <alignment horizontal="right"/>
    </xf>
    <xf numFmtId="165" fontId="0" fillId="6" borderId="0" xfId="0" applyNumberFormat="1" applyFill="1" applyAlignment="1">
      <alignment horizontal="left"/>
    </xf>
    <xf numFmtId="165" fontId="8" fillId="6" borderId="0" xfId="1" applyNumberFormat="1" applyFill="1" applyBorder="1" applyAlignment="1">
      <alignment horizontal="left"/>
    </xf>
    <xf numFmtId="0" fontId="8" fillId="6" borderId="0" xfId="1" applyFill="1" applyBorder="1"/>
    <xf numFmtId="0" fontId="10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8" xfId="0" applyBorder="1" applyAlignment="1">
      <alignment vertical="top" wrapText="1"/>
    </xf>
    <xf numFmtId="0" fontId="6" fillId="0" borderId="8" xfId="0" applyFont="1" applyBorder="1" applyAlignment="1">
      <alignment vertical="center"/>
    </xf>
    <xf numFmtId="0" fontId="6" fillId="2" borderId="8" xfId="0" applyFont="1" applyFill="1" applyBorder="1"/>
    <xf numFmtId="0" fontId="1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8" xfId="0" applyFont="1" applyFill="1" applyBorder="1" applyAlignment="1">
      <alignment horizontal="right"/>
    </xf>
    <xf numFmtId="0" fontId="6" fillId="0" borderId="8" xfId="0" applyFont="1" applyBorder="1" applyAlignment="1">
      <alignment horizontal="right" vertical="center"/>
    </xf>
    <xf numFmtId="9" fontId="0" fillId="0" borderId="0" xfId="0" applyNumberFormat="1" applyAlignment="1">
      <alignment horizontal="left"/>
    </xf>
    <xf numFmtId="0" fontId="6" fillId="2" borderId="8" xfId="0" applyFont="1" applyFill="1" applyBorder="1" applyAlignment="1">
      <alignment horizontal="left"/>
    </xf>
    <xf numFmtId="16" fontId="0" fillId="0" borderId="6" xfId="0" quotePrefix="1" applyNumberFormat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14" fillId="0" borderId="0" xfId="0" applyFont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2" xfId="0" applyFont="1" applyBorder="1"/>
    <xf numFmtId="164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6" fillId="0" borderId="17" xfId="0" applyFont="1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15" fillId="0" borderId="0" xfId="1" applyFont="1" applyBorder="1" applyAlignment="1">
      <alignment horizontal="center" vertical="center"/>
    </xf>
    <xf numFmtId="0" fontId="16" fillId="0" borderId="0" xfId="0" applyFont="1"/>
    <xf numFmtId="0" fontId="6" fillId="2" borderId="8" xfId="0" applyFont="1" applyFill="1" applyBorder="1" applyAlignment="1">
      <alignment wrapText="1"/>
    </xf>
    <xf numFmtId="0" fontId="11" fillId="0" borderId="8" xfId="0" applyFont="1" applyBorder="1" applyAlignment="1">
      <alignment vertical="top" wrapText="1"/>
    </xf>
    <xf numFmtId="0" fontId="6" fillId="0" borderId="8" xfId="0" applyFont="1" applyBorder="1" applyAlignment="1">
      <alignment vertical="center" wrapText="1"/>
    </xf>
    <xf numFmtId="0" fontId="8" fillId="0" borderId="8" xfId="1" applyBorder="1" applyAlignment="1">
      <alignment vertical="top"/>
    </xf>
    <xf numFmtId="0" fontId="6" fillId="0" borderId="8" xfId="0" applyFont="1" applyBorder="1" applyAlignment="1">
      <alignment horizontal="center"/>
    </xf>
    <xf numFmtId="9" fontId="6" fillId="0" borderId="8" xfId="0" applyNumberFormat="1" applyFont="1" applyBorder="1" applyAlignment="1">
      <alignment horizontal="left"/>
    </xf>
    <xf numFmtId="0" fontId="15" fillId="0" borderId="8" xfId="1" applyFont="1" applyBorder="1" applyAlignment="1">
      <alignment vertical="top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Alignment="1">
      <alignment horizontal="left"/>
    </xf>
    <xf numFmtId="0" fontId="17" fillId="0" borderId="0" xfId="1" applyFont="1" applyBorder="1" applyAlignment="1">
      <alignment horizontal="left" vertical="center"/>
    </xf>
    <xf numFmtId="0" fontId="6" fillId="0" borderId="8" xfId="0" applyFont="1" applyBorder="1" applyAlignment="1">
      <alignment vertical="top" wrapText="1"/>
    </xf>
    <xf numFmtId="0" fontId="6" fillId="6" borderId="8" xfId="0" applyFont="1" applyFill="1" applyBorder="1" applyAlignment="1">
      <alignment horizontal="center" vertical="top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horizontal="center"/>
    </xf>
    <xf numFmtId="0" fontId="18" fillId="0" borderId="0" xfId="0" applyFont="1"/>
    <xf numFmtId="0" fontId="17" fillId="0" borderId="9" xfId="1" applyFont="1" applyBorder="1" applyAlignment="1">
      <alignment vertical="center"/>
    </xf>
    <xf numFmtId="0" fontId="19" fillId="0" borderId="9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25"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D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000%20-%20Ro's%20Active%20Files/Shared%20FIles/digin.nyc/manualtestpres" TargetMode="External"/><Relationship Id="rId2" Type="http://schemas.openxmlformats.org/officeDocument/2006/relationships/hyperlink" Target="../../000%20-%20Ro's%20Active%20Files/Shared%20FIles/digin.nyc/manualtestpres" TargetMode="External"/><Relationship Id="rId1" Type="http://schemas.openxmlformats.org/officeDocument/2006/relationships/hyperlink" Target="https://digin.nyc/manualtestpr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../../000%20-%20Ro's%20Active%20Files/Shared%20FIles/digin.nyc/manualtestpr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D846-6363-4BCF-AD3E-5BEB5E5914EA}">
  <sheetPr codeName="Sheet1">
    <pageSetUpPr fitToPage="1"/>
  </sheetPr>
  <dimension ref="A1:G26"/>
  <sheetViews>
    <sheetView tabSelected="1" workbookViewId="0">
      <selection activeCell="B26" sqref="B26"/>
    </sheetView>
  </sheetViews>
  <sheetFormatPr defaultRowHeight="14.5" x14ac:dyDescent="0.35"/>
  <cols>
    <col min="1" max="1" width="14" customWidth="1"/>
    <col min="2" max="2" width="99.36328125" customWidth="1"/>
    <col min="3" max="7" width="18.08984375" customWidth="1"/>
    <col min="8" max="21" width="12.7265625" customWidth="1"/>
  </cols>
  <sheetData>
    <row r="1" spans="1:6" ht="23.5" x14ac:dyDescent="0.35">
      <c r="A1" s="21" t="s">
        <v>90</v>
      </c>
    </row>
    <row r="2" spans="1:6" ht="23.5" x14ac:dyDescent="0.35">
      <c r="A2" s="21"/>
    </row>
    <row r="3" spans="1:6" ht="21" x14ac:dyDescent="0.35">
      <c r="A3" s="30" t="s">
        <v>0</v>
      </c>
    </row>
    <row r="4" spans="1:6" ht="21" x14ac:dyDescent="0.35">
      <c r="A4" s="30"/>
    </row>
    <row r="5" spans="1:6" ht="15.5" x14ac:dyDescent="0.35">
      <c r="A5" s="15" t="s">
        <v>1</v>
      </c>
      <c r="B5" s="27"/>
    </row>
    <row r="6" spans="1:6" ht="15.5" x14ac:dyDescent="0.35">
      <c r="A6" s="15" t="s">
        <v>2</v>
      </c>
      <c r="B6" s="28"/>
    </row>
    <row r="7" spans="1:6" ht="15.5" x14ac:dyDescent="0.35">
      <c r="A7" s="15" t="s">
        <v>3</v>
      </c>
      <c r="B7" s="29"/>
    </row>
    <row r="8" spans="1:6" ht="15.5" x14ac:dyDescent="0.35">
      <c r="A8" s="15" t="s">
        <v>4</v>
      </c>
      <c r="B8" s="29"/>
    </row>
    <row r="9" spans="1:6" ht="15.5" x14ac:dyDescent="0.35">
      <c r="A9" s="15" t="s">
        <v>5</v>
      </c>
      <c r="B9" s="28"/>
    </row>
    <row r="10" spans="1:6" ht="13.75" customHeight="1" x14ac:dyDescent="0.35">
      <c r="A10" s="12" t="s">
        <v>6</v>
      </c>
      <c r="B10" s="13"/>
      <c r="C10" s="12" t="s">
        <v>7</v>
      </c>
      <c r="D10" s="14" t="s">
        <v>8</v>
      </c>
      <c r="E10" s="12" t="s">
        <v>9</v>
      </c>
      <c r="F10" s="12" t="s">
        <v>10</v>
      </c>
    </row>
    <row r="11" spans="1:6" ht="15.5" x14ac:dyDescent="0.35">
      <c r="A11" s="23">
        <v>1</v>
      </c>
      <c r="B11" s="24"/>
      <c r="C11" s="20">
        <v>0</v>
      </c>
      <c r="D11" s="20"/>
      <c r="E11" s="20"/>
      <c r="F11" s="7">
        <f>C11+D11+E11/5</f>
        <v>0</v>
      </c>
    </row>
    <row r="12" spans="1:6" ht="15.5" x14ac:dyDescent="0.35">
      <c r="A12" s="23">
        <f>1+A11</f>
        <v>2</v>
      </c>
      <c r="B12" s="24"/>
      <c r="C12" s="20">
        <v>0</v>
      </c>
      <c r="D12" s="20"/>
      <c r="E12" s="20"/>
      <c r="F12" s="7">
        <f t="shared" ref="F12:F16" si="0">C12+D12+E12/5</f>
        <v>0</v>
      </c>
    </row>
    <row r="13" spans="1:6" ht="15.5" x14ac:dyDescent="0.35">
      <c r="A13" s="23">
        <f t="shared" ref="A13:A16" si="1">1+A12</f>
        <v>3</v>
      </c>
      <c r="B13" s="24"/>
      <c r="C13" s="20">
        <v>0</v>
      </c>
      <c r="D13" s="20"/>
      <c r="E13" s="20"/>
      <c r="F13" s="7">
        <f t="shared" si="0"/>
        <v>0</v>
      </c>
    </row>
    <row r="14" spans="1:6" ht="15.5" x14ac:dyDescent="0.35">
      <c r="A14" s="23">
        <f t="shared" si="1"/>
        <v>4</v>
      </c>
      <c r="B14" s="24"/>
      <c r="C14" s="20">
        <v>0</v>
      </c>
      <c r="D14" s="20"/>
      <c r="E14" s="20"/>
      <c r="F14" s="7">
        <f t="shared" si="0"/>
        <v>0</v>
      </c>
    </row>
    <row r="15" spans="1:6" ht="15.5" x14ac:dyDescent="0.35">
      <c r="A15" s="23">
        <f t="shared" si="1"/>
        <v>5</v>
      </c>
      <c r="B15" s="24"/>
      <c r="C15" s="20">
        <v>0</v>
      </c>
      <c r="D15" s="20"/>
      <c r="E15" s="20"/>
      <c r="F15" s="7">
        <f t="shared" ref="F15" si="2">C15+D15+E15/5</f>
        <v>0</v>
      </c>
    </row>
    <row r="16" spans="1:6" ht="15.5" x14ac:dyDescent="0.35">
      <c r="A16" s="23">
        <f t="shared" si="1"/>
        <v>6</v>
      </c>
      <c r="B16" s="24"/>
      <c r="C16" s="20">
        <v>0</v>
      </c>
      <c r="D16" s="20"/>
      <c r="E16" s="20"/>
      <c r="F16" s="7">
        <f t="shared" si="0"/>
        <v>0</v>
      </c>
    </row>
    <row r="17" spans="1:7" ht="15.5" x14ac:dyDescent="0.35">
      <c r="A17" s="8"/>
      <c r="B17" s="26"/>
      <c r="C17" s="9"/>
      <c r="D17" s="8"/>
      <c r="E17" s="8"/>
      <c r="F17" s="8"/>
    </row>
    <row r="18" spans="1:7" ht="21" x14ac:dyDescent="0.5">
      <c r="A18" s="8"/>
      <c r="B18" s="8"/>
      <c r="C18" s="8"/>
      <c r="D18" s="11"/>
      <c r="E18" s="25" t="s">
        <v>11</v>
      </c>
      <c r="F18" s="22">
        <f>SUM(F11:F16)/COUNTA(C11:C16)</f>
        <v>0</v>
      </c>
    </row>
    <row r="19" spans="1:7" ht="21" x14ac:dyDescent="0.5">
      <c r="A19" s="8"/>
      <c r="B19" s="8"/>
      <c r="C19" s="8"/>
      <c r="D19" s="11"/>
      <c r="E19" s="25" t="s">
        <v>12</v>
      </c>
      <c r="F19" s="10">
        <f>IF(F18&lt;=3,5,IF(F18&lt;=12,4,IF(F18&lt;=21,3,(IF(F18&lt;=30,2,1)))))</f>
        <v>5</v>
      </c>
    </row>
    <row r="21" spans="1:7" ht="19" thickBot="1" x14ac:dyDescent="0.5">
      <c r="B21" s="18" t="s">
        <v>13</v>
      </c>
      <c r="C21" s="16">
        <v>5</v>
      </c>
      <c r="D21" s="4">
        <v>4</v>
      </c>
      <c r="E21" s="5">
        <v>3</v>
      </c>
      <c r="F21" s="5">
        <v>2</v>
      </c>
      <c r="G21" s="6">
        <v>1</v>
      </c>
    </row>
    <row r="22" spans="1:7" ht="19" thickTop="1" x14ac:dyDescent="0.45">
      <c r="B22" s="19" t="s">
        <v>14</v>
      </c>
      <c r="C22" s="1" t="s">
        <v>15</v>
      </c>
      <c r="D22" s="1" t="s">
        <v>16</v>
      </c>
      <c r="E22" s="1" t="s">
        <v>17</v>
      </c>
      <c r="F22" s="1" t="s">
        <v>18</v>
      </c>
      <c r="G22" s="2" t="s">
        <v>19</v>
      </c>
    </row>
    <row r="24" spans="1:7" ht="21" x14ac:dyDescent="0.5">
      <c r="B24" s="3"/>
      <c r="C24" s="17" t="s">
        <v>20</v>
      </c>
    </row>
    <row r="25" spans="1:7" ht="18.5" x14ac:dyDescent="0.35">
      <c r="C25" s="69" t="s">
        <v>54</v>
      </c>
    </row>
    <row r="26" spans="1:7" ht="18.5" x14ac:dyDescent="0.35">
      <c r="A26" s="69"/>
    </row>
  </sheetData>
  <conditionalFormatting sqref="F19">
    <cfRule type="cellIs" dxfId="24" priority="5" operator="between">
      <formula>3</formula>
      <formula>1</formula>
    </cfRule>
    <cfRule type="cellIs" dxfId="23" priority="6" operator="equal">
      <formula>4</formula>
    </cfRule>
    <cfRule type="cellIs" dxfId="22" priority="8" operator="equal">
      <formula>5</formula>
    </cfRule>
  </conditionalFormatting>
  <conditionalFormatting sqref="F18">
    <cfRule type="cellIs" dxfId="21" priority="7" operator="equal">
      <formula>5</formula>
    </cfRule>
  </conditionalFormatting>
  <dataValidations count="1">
    <dataValidation type="date" allowBlank="1" showInputMessage="1" showErrorMessage="1" sqref="B5" xr:uid="{9542DF99-5705-4963-9726-F4A5CBB18798}">
      <formula1>44236</formula1>
      <formula2>401769</formula2>
    </dataValidation>
  </dataValidations>
  <hyperlinks>
    <hyperlink ref="C25" location="'Part 3 - Consolidated Grade'!A1" display="See Part 3  Worksheet for the Sites Manual Testing and Consolidated Grades " xr:uid="{ECCDECEB-0F07-4626-8673-5137417B1D93}"/>
  </hyperlinks>
  <printOptions horizontalCentered="1"/>
  <pageMargins left="0" right="0" top="0.5" bottom="0.5" header="0.3" footer="0.3"/>
  <pageSetup scale="67" orientation="landscape" r:id="rId1"/>
  <headerFooter>
    <oddFooter>&amp;L&amp;P of &amp;N&amp;C&amp;D&amp;R&amp;A -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E5F72-595F-412E-8197-201108621873}">
  <sheetPr>
    <pageSetUpPr fitToPage="1"/>
  </sheetPr>
  <dimension ref="A1:H44"/>
  <sheetViews>
    <sheetView zoomScale="68" zoomScaleNormal="70" workbookViewId="0">
      <selection activeCell="H9" sqref="H9"/>
    </sheetView>
  </sheetViews>
  <sheetFormatPr defaultRowHeight="14.5" x14ac:dyDescent="0.35"/>
  <cols>
    <col min="1" max="1" width="100.08984375" customWidth="1"/>
    <col min="2" max="2" width="23.26953125" style="36" customWidth="1"/>
    <col min="3" max="3" width="79.08984375" customWidth="1"/>
  </cols>
  <sheetData>
    <row r="1" spans="1:8" ht="21" x14ac:dyDescent="0.35">
      <c r="A1" s="30" t="s">
        <v>21</v>
      </c>
    </row>
    <row r="2" spans="1:8" ht="19.399999999999999" customHeight="1" x14ac:dyDescent="0.35">
      <c r="A2" s="74" t="s">
        <v>72</v>
      </c>
      <c r="B2" s="75"/>
    </row>
    <row r="3" spans="1:8" s="11" customFormat="1" ht="19" thickBot="1" x14ac:dyDescent="0.5">
      <c r="A3" s="35" t="s">
        <v>84</v>
      </c>
      <c r="B3" s="70" t="s">
        <v>63</v>
      </c>
    </row>
    <row r="4" spans="1:8" ht="19.5" thickTop="1" thickBot="1" x14ac:dyDescent="0.5">
      <c r="A4" s="34" t="s">
        <v>27</v>
      </c>
      <c r="B4" s="37" t="s">
        <v>28</v>
      </c>
      <c r="C4" s="34" t="s">
        <v>29</v>
      </c>
    </row>
    <row r="5" spans="1:8" s="31" customFormat="1" ht="58" x14ac:dyDescent="0.35">
      <c r="A5" s="72" t="s">
        <v>30</v>
      </c>
      <c r="B5" s="73"/>
      <c r="C5" s="32" t="s">
        <v>32</v>
      </c>
    </row>
    <row r="6" spans="1:8" s="31" customFormat="1" ht="87" x14ac:dyDescent="0.35">
      <c r="A6" s="72" t="s">
        <v>33</v>
      </c>
      <c r="B6" s="73"/>
      <c r="C6" s="32" t="s">
        <v>61</v>
      </c>
    </row>
    <row r="7" spans="1:8" s="31" customFormat="1" ht="58" x14ac:dyDescent="0.35">
      <c r="A7" s="72" t="s">
        <v>34</v>
      </c>
      <c r="B7" s="73"/>
      <c r="C7" s="32" t="s">
        <v>35</v>
      </c>
    </row>
    <row r="8" spans="1:8" s="31" customFormat="1" ht="87" x14ac:dyDescent="0.35">
      <c r="A8" s="72" t="s">
        <v>36</v>
      </c>
      <c r="B8" s="73"/>
      <c r="C8" s="32" t="s">
        <v>71</v>
      </c>
    </row>
    <row r="9" spans="1:8" ht="19.5" thickTop="1" thickBot="1" x14ac:dyDescent="0.5">
      <c r="A9" s="39" t="s">
        <v>37</v>
      </c>
      <c r="B9" s="37" t="s">
        <v>38</v>
      </c>
      <c r="C9" s="34" t="s">
        <v>39</v>
      </c>
      <c r="H9" t="s">
        <v>89</v>
      </c>
    </row>
    <row r="10" spans="1:8" ht="19.5" thickTop="1" thickBot="1" x14ac:dyDescent="0.5">
      <c r="A10" s="40" t="s">
        <v>80</v>
      </c>
      <c r="B10" s="66">
        <f>COUNTIFS(B$5:B$8,"Yes")</f>
        <v>0</v>
      </c>
      <c r="C10" s="67" t="e">
        <f>B10/(SUM(B10:B11))</f>
        <v>#DIV/0!</v>
      </c>
    </row>
    <row r="11" spans="1:8" ht="19.5" thickTop="1" thickBot="1" x14ac:dyDescent="0.5">
      <c r="A11" s="40" t="s">
        <v>81</v>
      </c>
      <c r="B11" s="66">
        <f>COUNTIFS(B$5:B$8,"No")</f>
        <v>0</v>
      </c>
      <c r="C11" s="67" t="e">
        <f>B11/(SUM(B10:B11))</f>
        <v>#DIV/0!</v>
      </c>
    </row>
    <row r="12" spans="1:8" ht="12.75" customHeight="1" thickTop="1" x14ac:dyDescent="0.35">
      <c r="A12" s="30"/>
    </row>
    <row r="13" spans="1:8" ht="21" x14ac:dyDescent="0.35">
      <c r="A13" s="30" t="s">
        <v>62</v>
      </c>
    </row>
    <row r="14" spans="1:8" ht="12.75" customHeight="1" x14ac:dyDescent="0.35">
      <c r="A14" s="30"/>
    </row>
    <row r="15" spans="1:8" s="11" customFormat="1" ht="19" thickBot="1" x14ac:dyDescent="0.5">
      <c r="A15" s="35" t="s">
        <v>85</v>
      </c>
      <c r="B15" s="70" t="s">
        <v>63</v>
      </c>
    </row>
    <row r="16" spans="1:8" ht="19.5" thickTop="1" thickBot="1" x14ac:dyDescent="0.5">
      <c r="A16" s="62" t="s">
        <v>41</v>
      </c>
      <c r="B16" s="37" t="s">
        <v>42</v>
      </c>
      <c r="C16" s="34" t="s">
        <v>69</v>
      </c>
    </row>
    <row r="17" spans="1:3" ht="19.5" thickTop="1" thickBot="1" x14ac:dyDescent="0.4">
      <c r="A17" s="63" t="s">
        <v>43</v>
      </c>
      <c r="B17" s="73"/>
      <c r="C17" s="65"/>
    </row>
    <row r="18" spans="1:3" ht="19.5" thickTop="1" thickBot="1" x14ac:dyDescent="0.4">
      <c r="A18" s="64" t="s">
        <v>44</v>
      </c>
      <c r="B18" s="73"/>
      <c r="C18" s="65"/>
    </row>
    <row r="19" spans="1:3" ht="19.5" thickTop="1" thickBot="1" x14ac:dyDescent="0.4">
      <c r="A19" s="64" t="s">
        <v>65</v>
      </c>
      <c r="B19" s="73"/>
      <c r="C19" s="64" t="s">
        <v>64</v>
      </c>
    </row>
    <row r="20" spans="1:3" ht="19.5" thickTop="1" thickBot="1" x14ac:dyDescent="0.4">
      <c r="A20" s="64" t="s">
        <v>45</v>
      </c>
      <c r="B20" s="73"/>
      <c r="C20" s="65"/>
    </row>
    <row r="21" spans="1:3" ht="19.5" thickTop="1" thickBot="1" x14ac:dyDescent="0.4">
      <c r="A21" s="64" t="s">
        <v>70</v>
      </c>
      <c r="B21" s="73"/>
      <c r="C21" s="64" t="s">
        <v>66</v>
      </c>
    </row>
    <row r="22" spans="1:3" ht="19.5" thickTop="1" thickBot="1" x14ac:dyDescent="0.4">
      <c r="A22" s="64" t="s">
        <v>46</v>
      </c>
      <c r="B22" s="73"/>
      <c r="C22" s="65"/>
    </row>
    <row r="23" spans="1:3" ht="19.5" thickTop="1" thickBot="1" x14ac:dyDescent="0.5">
      <c r="A23" s="39" t="s">
        <v>37</v>
      </c>
      <c r="B23" s="37" t="s">
        <v>38</v>
      </c>
      <c r="C23" s="34" t="s">
        <v>39</v>
      </c>
    </row>
    <row r="24" spans="1:3" ht="19.5" thickTop="1" thickBot="1" x14ac:dyDescent="0.5">
      <c r="A24" s="40" t="s">
        <v>80</v>
      </c>
      <c r="B24" s="66">
        <f>COUNTIFS(B$17:B$22,"Yes")</f>
        <v>0</v>
      </c>
      <c r="C24" s="67" t="e">
        <f>B24/(SUM(B24:B25))</f>
        <v>#DIV/0!</v>
      </c>
    </row>
    <row r="25" spans="1:3" ht="19.5" thickTop="1" thickBot="1" x14ac:dyDescent="0.5">
      <c r="A25" s="40" t="s">
        <v>81</v>
      </c>
      <c r="B25" s="66">
        <f>COUNTIFS(B$17:B$22,"No")</f>
        <v>0</v>
      </c>
      <c r="C25" s="67" t="e">
        <f>B25/(SUM(B24:B25))</f>
        <v>#DIV/0!</v>
      </c>
    </row>
    <row r="26" spans="1:3" ht="12.75" customHeight="1" thickTop="1" x14ac:dyDescent="0.35">
      <c r="A26" s="30"/>
    </row>
    <row r="27" spans="1:3" s="11" customFormat="1" ht="21.5" thickBot="1" x14ac:dyDescent="0.5">
      <c r="A27" s="30" t="s">
        <v>86</v>
      </c>
      <c r="B27" s="70" t="s">
        <v>63</v>
      </c>
    </row>
    <row r="28" spans="1:3" ht="19.5" thickTop="1" thickBot="1" x14ac:dyDescent="0.5">
      <c r="A28" s="42" t="s">
        <v>47</v>
      </c>
      <c r="B28" s="37" t="s">
        <v>42</v>
      </c>
      <c r="C28" s="34" t="s">
        <v>69</v>
      </c>
    </row>
    <row r="29" spans="1:3" ht="19.5" thickTop="1" thickBot="1" x14ac:dyDescent="0.4">
      <c r="A29" s="64" t="s">
        <v>48</v>
      </c>
      <c r="B29" s="73"/>
      <c r="C29" s="68"/>
    </row>
    <row r="30" spans="1:3" ht="19.5" thickTop="1" thickBot="1" x14ac:dyDescent="0.4">
      <c r="A30" s="64" t="s">
        <v>49</v>
      </c>
      <c r="B30" s="73"/>
      <c r="C30" s="68"/>
    </row>
    <row r="31" spans="1:3" ht="19.5" thickTop="1" thickBot="1" x14ac:dyDescent="0.4">
      <c r="A31" s="64" t="s">
        <v>68</v>
      </c>
      <c r="B31" s="73"/>
      <c r="C31" s="64" t="s">
        <v>67</v>
      </c>
    </row>
    <row r="32" spans="1:3" ht="19.5" thickTop="1" thickBot="1" x14ac:dyDescent="0.4">
      <c r="A32" s="64" t="s">
        <v>50</v>
      </c>
      <c r="B32" s="73"/>
      <c r="C32" s="68"/>
    </row>
    <row r="33" spans="1:3" ht="19.5" thickTop="1" thickBot="1" x14ac:dyDescent="0.4">
      <c r="A33" s="33" t="s">
        <v>51</v>
      </c>
      <c r="B33" s="73"/>
      <c r="C33" s="68"/>
    </row>
    <row r="34" spans="1:3" ht="19.5" thickTop="1" thickBot="1" x14ac:dyDescent="0.4">
      <c r="A34" s="33" t="s">
        <v>52</v>
      </c>
      <c r="B34" s="73"/>
      <c r="C34" s="68"/>
    </row>
    <row r="35" spans="1:3" ht="19.5" thickTop="1" thickBot="1" x14ac:dyDescent="0.5">
      <c r="A35" s="39" t="s">
        <v>37</v>
      </c>
      <c r="B35" s="37" t="s">
        <v>38</v>
      </c>
      <c r="C35" s="34" t="s">
        <v>39</v>
      </c>
    </row>
    <row r="36" spans="1:3" ht="19.5" thickTop="1" thickBot="1" x14ac:dyDescent="0.5">
      <c r="A36" s="40" t="s">
        <v>82</v>
      </c>
      <c r="B36" s="66">
        <f>COUNTIFS(B$29:B$34,"Yes")</f>
        <v>0</v>
      </c>
      <c r="C36" s="67" t="e">
        <f>B36/(SUM(B36:B37))</f>
        <v>#DIV/0!</v>
      </c>
    </row>
    <row r="37" spans="1:3" ht="19.5" thickTop="1" thickBot="1" x14ac:dyDescent="0.5">
      <c r="A37" s="40" t="s">
        <v>83</v>
      </c>
      <c r="B37" s="66">
        <f>COUNTIFS(B$29:B$34,"No")</f>
        <v>0</v>
      </c>
      <c r="C37" s="67" t="e">
        <f>B37/(SUM(B36:B37))</f>
        <v>#DIV/0!</v>
      </c>
    </row>
    <row r="38" spans="1:3" ht="12.75" customHeight="1" thickTop="1" x14ac:dyDescent="0.35">
      <c r="A38" s="30"/>
    </row>
    <row r="39" spans="1:3" ht="21.5" thickBot="1" x14ac:dyDescent="0.4">
      <c r="A39" s="30" t="s">
        <v>87</v>
      </c>
      <c r="C39" s="41"/>
    </row>
    <row r="40" spans="1:3" ht="19.5" thickTop="1" thickBot="1" x14ac:dyDescent="0.5">
      <c r="A40" s="39" t="s">
        <v>53</v>
      </c>
      <c r="B40" s="37" t="s">
        <v>38</v>
      </c>
      <c r="C40" s="34" t="s">
        <v>39</v>
      </c>
    </row>
    <row r="41" spans="1:3" ht="19.5" thickTop="1" thickBot="1" x14ac:dyDescent="0.5">
      <c r="A41" s="40" t="s">
        <v>78</v>
      </c>
      <c r="B41" s="66">
        <f>SUM(B37,B24,B10)</f>
        <v>0</v>
      </c>
      <c r="C41" s="67" t="e">
        <f>B41/(SUM(B41:B42))</f>
        <v>#DIV/0!</v>
      </c>
    </row>
    <row r="42" spans="1:3" ht="19.5" thickTop="1" thickBot="1" x14ac:dyDescent="0.5">
      <c r="A42" s="40" t="s">
        <v>79</v>
      </c>
      <c r="B42" s="66">
        <f>SUM(B11,B25,B36)</f>
        <v>0</v>
      </c>
      <c r="C42" s="67" t="e">
        <f>B42/(SUM(B41:B42))</f>
        <v>#DIV/0!</v>
      </c>
    </row>
    <row r="43" spans="1:3" s="38" customFormat="1" ht="19" thickTop="1" x14ac:dyDescent="0.45">
      <c r="A43" s="71" t="s">
        <v>77</v>
      </c>
      <c r="B43" s="70"/>
      <c r="C43" s="53"/>
    </row>
    <row r="44" spans="1:3" s="38" customFormat="1" ht="18.5" x14ac:dyDescent="0.45">
      <c r="A44" s="60"/>
      <c r="C44" s="53"/>
    </row>
  </sheetData>
  <dataConsolidate/>
  <hyperlinks>
    <hyperlink ref="A43" location="'Part 3 - Consolidated Grade'!A1" display="See Part 3  Worksheet for the Sites Manual Testing and Consolidated Grades " xr:uid="{8EF33985-B06A-4C57-AB66-CA2DC8317FD9}"/>
    <hyperlink ref="C21" r:id="rId1" display="Link to Full Presentation – https://digin.nyc/manualtestpres " xr:uid="{D0DF27E9-6C40-43AA-9DC7-FFAEE24BCB8B}"/>
    <hyperlink ref="B27" r:id="rId2" display="Link to Full Presentation – https://digin.nyc/manualtestpres for more help on each Item." xr:uid="{836552C9-E593-4128-BEF9-D0558B528DA9}"/>
    <hyperlink ref="B15" r:id="rId3" display="Link to Full Presentation – https://digin.nyc/manualtestpres for more help on each Item." xr:uid="{A49E4D47-8E6F-4C76-95BA-405AB0546FB7}"/>
    <hyperlink ref="B3" r:id="rId4" display="Link to Full Presentation – https://digin.nyc/manualtestpres for more help on each Item." xr:uid="{C59199A3-09D6-42CA-8B4B-13084FDBF055}"/>
  </hyperlinks>
  <printOptions horizontalCentered="1"/>
  <pageMargins left="0" right="0" top="0.2" bottom="0.25" header="0" footer="0.15"/>
  <pageSetup scale="58" orientation="landscape" horizontalDpi="300" verticalDpi="300" r:id="rId5"/>
  <headerFooter>
    <oddFooter>&amp;L&amp;P of &amp;N&amp;C&amp;D&amp;R&amp;A - &amp;F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elect Yes or No" xr:uid="{863C1214-5173-4A9E-AD53-5B9DAE43E60A}">
          <x14:formula1>
            <xm:f>Validations!$A$2:$A$3</xm:f>
          </x14:formula1>
          <xm:sqref>B5:B8 B17:B22 B29:B34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04D0-F311-400F-8865-8070319A1A38}">
  <sheetPr>
    <pageSetUpPr fitToPage="1"/>
  </sheetPr>
  <dimension ref="B1:H33"/>
  <sheetViews>
    <sheetView zoomScale="90" zoomScaleNormal="90" workbookViewId="0">
      <selection activeCell="F26" sqref="F26"/>
    </sheetView>
  </sheetViews>
  <sheetFormatPr defaultRowHeight="14.5" x14ac:dyDescent="0.35"/>
  <cols>
    <col min="1" max="1" width="2.26953125" customWidth="1"/>
    <col min="2" max="2" width="45.26953125" customWidth="1"/>
    <col min="3" max="4" width="18.36328125" customWidth="1"/>
    <col min="5" max="5" width="20.6328125" customWidth="1"/>
    <col min="6" max="7" width="18.36328125" customWidth="1"/>
    <col min="8" max="8" width="2" customWidth="1"/>
  </cols>
  <sheetData>
    <row r="1" spans="2:8" ht="23.5" x14ac:dyDescent="0.35">
      <c r="B1" s="46" t="s">
        <v>76</v>
      </c>
    </row>
    <row r="2" spans="2:8" ht="15" thickBot="1" x14ac:dyDescent="0.4">
      <c r="B2" s="76" t="s">
        <v>73</v>
      </c>
    </row>
    <row r="3" spans="2:8" ht="19" thickTop="1" x14ac:dyDescent="0.35">
      <c r="B3" s="77" t="s">
        <v>55</v>
      </c>
      <c r="C3" s="47"/>
      <c r="D3" s="47"/>
      <c r="E3" s="47"/>
      <c r="F3" s="47"/>
      <c r="G3" s="47"/>
      <c r="H3" s="48"/>
    </row>
    <row r="4" spans="2:8" x14ac:dyDescent="0.35">
      <c r="B4" s="49"/>
      <c r="H4" s="50"/>
    </row>
    <row r="5" spans="2:8" ht="18.5" x14ac:dyDescent="0.45">
      <c r="B5" s="51"/>
      <c r="C5" s="8"/>
      <c r="D5" s="11"/>
      <c r="E5" s="25" t="s">
        <v>11</v>
      </c>
      <c r="F5" s="52">
        <f>'Part 1 – WebAim Testing '!F18</f>
        <v>0</v>
      </c>
      <c r="H5" s="50"/>
    </row>
    <row r="6" spans="2:8" ht="18.5" x14ac:dyDescent="0.45">
      <c r="B6" s="51"/>
      <c r="C6" s="8"/>
      <c r="D6" s="11"/>
      <c r="E6" s="25" t="s">
        <v>12</v>
      </c>
      <c r="F6" s="38">
        <f>IF(F5&lt;=3,5,IF(F5&lt;=12,4,IF(F5&lt;=21,3,(IF(F5&lt;=30,2,1)))))</f>
        <v>5</v>
      </c>
      <c r="H6" s="50"/>
    </row>
    <row r="7" spans="2:8" ht="18.5" x14ac:dyDescent="0.45">
      <c r="B7" s="49"/>
      <c r="E7" s="25" t="s">
        <v>56</v>
      </c>
      <c r="F7" s="53">
        <v>0.4</v>
      </c>
      <c r="H7" s="50"/>
    </row>
    <row r="8" spans="2:8" ht="19" thickBot="1" x14ac:dyDescent="0.5">
      <c r="B8" s="54" t="s">
        <v>13</v>
      </c>
      <c r="C8" s="16">
        <v>5</v>
      </c>
      <c r="D8" s="4">
        <v>4</v>
      </c>
      <c r="E8" s="5">
        <v>3</v>
      </c>
      <c r="F8" s="5">
        <v>2</v>
      </c>
      <c r="G8" s="6">
        <v>1</v>
      </c>
      <c r="H8" s="50"/>
    </row>
    <row r="9" spans="2:8" ht="19" thickTop="1" x14ac:dyDescent="0.45">
      <c r="B9" s="55" t="s">
        <v>14</v>
      </c>
      <c r="C9" s="1" t="s">
        <v>15</v>
      </c>
      <c r="D9" s="1" t="s">
        <v>16</v>
      </c>
      <c r="E9" s="1" t="s">
        <v>17</v>
      </c>
      <c r="F9" s="1" t="s">
        <v>18</v>
      </c>
      <c r="G9" s="2" t="s">
        <v>19</v>
      </c>
      <c r="H9" s="50"/>
    </row>
    <row r="10" spans="2:8" x14ac:dyDescent="0.35">
      <c r="B10" s="49"/>
      <c r="H10" s="50"/>
    </row>
    <row r="11" spans="2:8" ht="21.5" thickBot="1" x14ac:dyDescent="0.55000000000000004">
      <c r="B11" s="56"/>
      <c r="C11" s="57" t="s">
        <v>20</v>
      </c>
      <c r="D11" s="58"/>
      <c r="E11" s="58"/>
      <c r="F11" s="58"/>
      <c r="G11" s="58"/>
      <c r="H11" s="59"/>
    </row>
    <row r="12" spans="2:8" ht="15.5" thickTop="1" thickBot="1" x14ac:dyDescent="0.4"/>
    <row r="13" spans="2:8" ht="19" thickTop="1" x14ac:dyDescent="0.35">
      <c r="B13" s="77" t="s">
        <v>74</v>
      </c>
      <c r="C13" s="47"/>
      <c r="D13" s="47"/>
      <c r="E13" s="47"/>
      <c r="F13" s="47"/>
      <c r="G13" s="47"/>
      <c r="H13" s="48"/>
    </row>
    <row r="14" spans="2:8" x14ac:dyDescent="0.35">
      <c r="B14" s="49"/>
      <c r="H14" s="50"/>
    </row>
    <row r="15" spans="2:8" ht="18.5" x14ac:dyDescent="0.45">
      <c r="B15" s="51"/>
      <c r="C15" s="8"/>
      <c r="D15" s="11"/>
      <c r="E15" s="25" t="s">
        <v>57</v>
      </c>
      <c r="F15" s="52">
        <f>'Part 2 &amp; 3 – Manual Test-Other'!B41</f>
        <v>0</v>
      </c>
      <c r="H15" s="50"/>
    </row>
    <row r="16" spans="2:8" ht="18.5" x14ac:dyDescent="0.45">
      <c r="B16" s="51"/>
      <c r="C16" s="8"/>
      <c r="D16" s="11"/>
      <c r="E16" s="25" t="s">
        <v>12</v>
      </c>
      <c r="F16" s="38">
        <f>IF(F15&gt;=15,5,IF(F15&gt;=12,4,IF(F15&gt;=8,3,(IF(F15&gt;=5,2,1)))))</f>
        <v>1</v>
      </c>
      <c r="H16" s="50"/>
    </row>
    <row r="17" spans="2:8" ht="18.5" x14ac:dyDescent="0.45">
      <c r="B17" s="49"/>
      <c r="E17" s="25" t="s">
        <v>56</v>
      </c>
      <c r="F17" s="53">
        <f>1-F7</f>
        <v>0.6</v>
      </c>
      <c r="H17" s="50"/>
    </row>
    <row r="18" spans="2:8" ht="19" thickBot="1" x14ac:dyDescent="0.5">
      <c r="B18" s="54" t="s">
        <v>13</v>
      </c>
      <c r="C18" s="16">
        <v>5</v>
      </c>
      <c r="D18" s="4">
        <v>4</v>
      </c>
      <c r="E18" s="5">
        <v>3</v>
      </c>
      <c r="F18" s="5">
        <v>2</v>
      </c>
      <c r="G18" s="6">
        <v>1</v>
      </c>
      <c r="H18" s="50"/>
    </row>
    <row r="19" spans="2:8" ht="19" thickTop="1" x14ac:dyDescent="0.45">
      <c r="B19" s="55" t="s">
        <v>14</v>
      </c>
      <c r="C19" s="43" t="s">
        <v>22</v>
      </c>
      <c r="D19" s="44" t="s">
        <v>23</v>
      </c>
      <c r="E19" s="44" t="s">
        <v>24</v>
      </c>
      <c r="F19" s="43" t="s">
        <v>25</v>
      </c>
      <c r="G19" s="45" t="s">
        <v>26</v>
      </c>
      <c r="H19" s="50"/>
    </row>
    <row r="20" spans="2:8" x14ac:dyDescent="0.35">
      <c r="B20" s="49"/>
      <c r="H20" s="50"/>
    </row>
    <row r="21" spans="2:8" ht="21.5" thickBot="1" x14ac:dyDescent="0.55000000000000004">
      <c r="B21" s="56"/>
      <c r="C21" s="57" t="s">
        <v>20</v>
      </c>
      <c r="D21" s="58"/>
      <c r="E21" s="58"/>
      <c r="F21" s="58"/>
      <c r="G21" s="58"/>
      <c r="H21" s="59"/>
    </row>
    <row r="22" spans="2:8" ht="15.5" thickTop="1" thickBot="1" x14ac:dyDescent="0.4"/>
    <row r="23" spans="2:8" ht="19" thickTop="1" x14ac:dyDescent="0.35">
      <c r="B23" s="78" t="s">
        <v>75</v>
      </c>
      <c r="C23" s="47"/>
      <c r="D23" s="47"/>
      <c r="E23" s="47"/>
      <c r="F23" s="47"/>
      <c r="G23" s="47"/>
      <c r="H23" s="48"/>
    </row>
    <row r="24" spans="2:8" ht="17" x14ac:dyDescent="0.4">
      <c r="B24" s="49"/>
      <c r="C24" s="61" t="s">
        <v>88</v>
      </c>
      <c r="H24" s="50"/>
    </row>
    <row r="25" spans="2:8" x14ac:dyDescent="0.35">
      <c r="B25" s="49"/>
      <c r="H25" s="50"/>
    </row>
    <row r="26" spans="2:8" ht="18.5" x14ac:dyDescent="0.45">
      <c r="B26" s="49"/>
      <c r="E26" s="25" t="s">
        <v>58</v>
      </c>
      <c r="F26" s="52">
        <f>(F16*F17)+(F6*F7)</f>
        <v>2.6</v>
      </c>
      <c r="H26" s="50"/>
    </row>
    <row r="27" spans="2:8" ht="18.5" x14ac:dyDescent="0.45">
      <c r="B27" s="51"/>
      <c r="C27" s="8"/>
      <c r="D27" s="11"/>
      <c r="E27" s="25" t="s">
        <v>59</v>
      </c>
      <c r="F27" s="52">
        <f>(ROUND(F26,0))</f>
        <v>3</v>
      </c>
      <c r="H27" s="50"/>
    </row>
    <row r="28" spans="2:8" ht="21" x14ac:dyDescent="0.5">
      <c r="B28" s="51"/>
      <c r="C28" s="8"/>
      <c r="D28" s="11"/>
      <c r="E28" s="25"/>
      <c r="F28" s="10"/>
      <c r="H28" s="50"/>
    </row>
    <row r="29" spans="2:8" x14ac:dyDescent="0.35">
      <c r="B29" s="49"/>
      <c r="H29" s="50"/>
    </row>
    <row r="30" spans="2:8" ht="19" thickBot="1" x14ac:dyDescent="0.5">
      <c r="B30" s="54" t="s">
        <v>13</v>
      </c>
      <c r="C30" s="16">
        <v>5</v>
      </c>
      <c r="D30" s="4">
        <v>4</v>
      </c>
      <c r="E30" s="5">
        <v>3</v>
      </c>
      <c r="F30" s="5">
        <v>2</v>
      </c>
      <c r="G30" s="6">
        <v>1</v>
      </c>
      <c r="H30" s="50"/>
    </row>
    <row r="31" spans="2:8" ht="15" thickTop="1" x14ac:dyDescent="0.35">
      <c r="B31" s="49"/>
      <c r="H31" s="50"/>
    </row>
    <row r="32" spans="2:8" ht="21.5" thickBot="1" x14ac:dyDescent="0.55000000000000004">
      <c r="B32" s="56"/>
      <c r="C32" s="57" t="s">
        <v>20</v>
      </c>
      <c r="D32" s="58"/>
      <c r="E32" s="58"/>
      <c r="F32" s="58"/>
      <c r="G32" s="58"/>
      <c r="H32" s="59"/>
    </row>
    <row r="33" ht="15" thickTop="1" x14ac:dyDescent="0.35"/>
  </sheetData>
  <conditionalFormatting sqref="F16">
    <cfRule type="cellIs" dxfId="20" priority="22" operator="between">
      <formula>3</formula>
      <formula>1</formula>
    </cfRule>
    <cfRule type="cellIs" dxfId="19" priority="23" operator="equal">
      <formula>4</formula>
    </cfRule>
    <cfRule type="cellIs" dxfId="18" priority="25" operator="equal">
      <formula>5</formula>
    </cfRule>
  </conditionalFormatting>
  <conditionalFormatting sqref="F15">
    <cfRule type="cellIs" dxfId="17" priority="24" operator="equal">
      <formula>5</formula>
    </cfRule>
  </conditionalFormatting>
  <conditionalFormatting sqref="F28">
    <cfRule type="cellIs" dxfId="16" priority="18" operator="between">
      <formula>3</formula>
      <formula>1</formula>
    </cfRule>
    <cfRule type="cellIs" dxfId="15" priority="19" operator="equal">
      <formula>4</formula>
    </cfRule>
    <cfRule type="cellIs" dxfId="14" priority="21" operator="equal">
      <formula>5</formula>
    </cfRule>
  </conditionalFormatting>
  <conditionalFormatting sqref="F17">
    <cfRule type="cellIs" dxfId="13" priority="12" operator="between">
      <formula>3</formula>
      <formula>1</formula>
    </cfRule>
    <cfRule type="cellIs" dxfId="12" priority="13" operator="equal">
      <formula>4</formula>
    </cfRule>
    <cfRule type="cellIs" dxfId="11" priority="14" operator="equal">
      <formula>5</formula>
    </cfRule>
  </conditionalFormatting>
  <conditionalFormatting sqref="F6">
    <cfRule type="cellIs" dxfId="10" priority="8" operator="between">
      <formula>3</formula>
      <formula>1</formula>
    </cfRule>
    <cfRule type="cellIs" dxfId="9" priority="9" operator="equal">
      <formula>4</formula>
    </cfRule>
    <cfRule type="cellIs" dxfId="8" priority="11" operator="equal">
      <formula>5</formula>
    </cfRule>
  </conditionalFormatting>
  <conditionalFormatting sqref="F5">
    <cfRule type="cellIs" dxfId="7" priority="10" operator="equal">
      <formula>5</formula>
    </cfRule>
  </conditionalFormatting>
  <conditionalFormatting sqref="F7">
    <cfRule type="cellIs" dxfId="6" priority="5" operator="between">
      <formula>3</formula>
      <formula>1</formula>
    </cfRule>
    <cfRule type="cellIs" dxfId="5" priority="6" operator="equal">
      <formula>4</formula>
    </cfRule>
    <cfRule type="cellIs" dxfId="4" priority="7" operator="equal">
      <formula>5</formula>
    </cfRule>
  </conditionalFormatting>
  <conditionalFormatting sqref="F27">
    <cfRule type="cellIs" dxfId="3" priority="2" operator="between">
      <formula>3</formula>
      <formula>1</formula>
    </cfRule>
    <cfRule type="cellIs" dxfId="2" priority="3" operator="equal">
      <formula>4</formula>
    </cfRule>
    <cfRule type="cellIs" dxfId="1" priority="4" operator="equal">
      <formula>5</formula>
    </cfRule>
  </conditionalFormatting>
  <conditionalFormatting sqref="F26">
    <cfRule type="cellIs" dxfId="0" priority="1" operator="equal">
      <formula>5</formula>
    </cfRule>
  </conditionalFormatting>
  <hyperlinks>
    <hyperlink ref="B3" location="'Part 1 – WebAim Testing '!A1" display="Part 1 – WebAim Tool Automated Testing Results" xr:uid="{5895FA29-F10E-406D-874C-5FBC99888E89}"/>
    <hyperlink ref="B13" location="'Part 2 – Manual Testing '!A1" display="Part 2 – Manual Testing" xr:uid="{32C8CF5B-B863-4845-B98D-EB38ACA22A1B}"/>
  </hyperlinks>
  <printOptions horizontalCentered="1"/>
  <pageMargins left="0" right="0" top="0.25" bottom="0.3" header="0.3" footer="0.15"/>
  <pageSetup scale="97" orientation="landscape" horizontalDpi="300" verticalDpi="300" r:id="rId1"/>
  <headerFooter>
    <oddFooter>&amp;L&amp;P of &amp;N&amp;C&amp;D&amp;R&amp;A  ||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2C9D-8412-45D7-BD69-D5A5A5FD6820}">
  <dimension ref="A1:A3"/>
  <sheetViews>
    <sheetView workbookViewId="0">
      <selection activeCell="D10" sqref="D10"/>
    </sheetView>
  </sheetViews>
  <sheetFormatPr defaultRowHeight="14.5" x14ac:dyDescent="0.35"/>
  <cols>
    <col min="1" max="1" width="15.7265625" customWidth="1"/>
  </cols>
  <sheetData>
    <row r="1" spans="1:1" x14ac:dyDescent="0.35">
      <c r="A1" t="s">
        <v>60</v>
      </c>
    </row>
    <row r="2" spans="1:1" x14ac:dyDescent="0.35">
      <c r="A2" t="s">
        <v>31</v>
      </c>
    </row>
    <row r="3" spans="1:1" x14ac:dyDescent="0.35">
      <c r="A3" t="s">
        <v>40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FF0EA20466E4B98B39857F518382B" ma:contentTypeVersion="14" ma:contentTypeDescription="Create a new document." ma:contentTypeScope="" ma:versionID="87688f25d4ef85a88a63d67c012e726b">
  <xsd:schema xmlns:xsd="http://www.w3.org/2001/XMLSchema" xmlns:xs="http://www.w3.org/2001/XMLSchema" xmlns:p="http://schemas.microsoft.com/office/2006/metadata/properties" xmlns:ns2="325fc1f8-d591-4c9d-aed6-2f12d618ac1b" xmlns:ns3="31d22154-ebab-4524-8b72-ba91cc212b6c" targetNamespace="http://schemas.microsoft.com/office/2006/metadata/properties" ma:root="true" ma:fieldsID="372f3d9518d54290abb1b0c9bffaa3fc" ns2:_="" ns3:_="">
    <xsd:import namespace="325fc1f8-d591-4c9d-aed6-2f12d618ac1b"/>
    <xsd:import namespace="31d22154-ebab-4524-8b72-ba91cc212b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fc1f8-d591-4c9d-aed6-2f12d618ac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ca87873-bdaf-4156-af8e-11c8208359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22154-ebab-4524-8b72-ba91cc212b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68c9e81-ffbf-43db-9f79-d2113522331b}" ma:internalName="TaxCatchAll" ma:showField="CatchAllData" ma:web="31d22154-ebab-4524-8b72-ba91cc212b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1d22154-ebab-4524-8b72-ba91cc212b6c">
      <UserInfo>
        <DisplayName/>
        <AccountId xsi:nil="true"/>
        <AccountType/>
      </UserInfo>
    </SharedWithUsers>
    <TaxCatchAll xmlns="31d22154-ebab-4524-8b72-ba91cc212b6c" xsi:nil="true"/>
    <lcf76f155ced4ddcb4097134ff3c332f xmlns="325fc1f8-d591-4c9d-aed6-2f12d618ac1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BB287D-8C6A-4208-A6DD-FBB368A44C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5fc1f8-d591-4c9d-aed6-2f12d618ac1b"/>
    <ds:schemaRef ds:uri="31d22154-ebab-4524-8b72-ba91cc212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B4D89-25A7-46B5-A672-252A4E26A3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024a0cd-4b28-4dbe-beb8-5b73ed4eabf0"/>
    <ds:schemaRef ds:uri="d7b058f4-957d-49b0-a48d-338116cb7bc0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31d22154-ebab-4524-8b72-ba91cc212b6c"/>
    <ds:schemaRef ds:uri="325fc1f8-d591-4c9d-aed6-2f12d618ac1b"/>
  </ds:schemaRefs>
</ds:datastoreItem>
</file>

<file path=customXml/itemProps3.xml><?xml version="1.0" encoding="utf-8"?>
<ds:datastoreItem xmlns:ds="http://schemas.openxmlformats.org/officeDocument/2006/customXml" ds:itemID="{846F1689-A9E3-484B-9C8B-9E737B1537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 1 – WebAim Testing </vt:lpstr>
      <vt:lpstr>Part 2 &amp; 3 – Manual Test-Other</vt:lpstr>
      <vt:lpstr>Part 4 - Consolidated Grade</vt:lpstr>
      <vt:lpstr>Validations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DigIn Digital Property Accessibilty Self Audit</dc:title>
  <dc:subject/>
  <dc:creator>Ro Vernon</dc:creator>
  <cp:keywords/>
  <dc:description/>
  <cp:lastModifiedBy>Ro Vernon</cp:lastModifiedBy>
  <cp:revision/>
  <cp:lastPrinted>2022-02-14T17:24:22Z</cp:lastPrinted>
  <dcterms:created xsi:type="dcterms:W3CDTF">2021-02-09T16:24:23Z</dcterms:created>
  <dcterms:modified xsi:type="dcterms:W3CDTF">2022-08-09T20:41:43Z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0x010100707FF0EA20466E4B98B39857F518382B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